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1"/>
  </bookViews>
  <sheets>
    <sheet name="dieta med." sheetId="1" r:id="rId1"/>
    <sheet name="base de  datos alim.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<sst xmlns="http://schemas.openxmlformats.org/spreadsheetml/2006/main" count="96" uniqueCount="64">
  <si>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Alimento </t>
  </si>
  <si>
    <t>Unidad</t>
  </si>
  <si>
    <t>Dieta mediterránea</t>
  </si>
  <si>
    <t xml:space="preserve">Sexo </t>
  </si>
  <si>
    <t>Edad</t>
  </si>
  <si>
    <t>Peso</t>
  </si>
  <si>
    <t>Comidas</t>
  </si>
  <si>
    <t>Desayuno</t>
  </si>
  <si>
    <t>Alimento</t>
  </si>
  <si>
    <t>Femenino</t>
  </si>
  <si>
    <t>Cantidad</t>
  </si>
  <si>
    <t>Nutrientes</t>
  </si>
  <si>
    <t>Ingesta total diaria</t>
  </si>
  <si>
    <t>Requerimientos</t>
  </si>
  <si>
    <t>Balance</t>
  </si>
  <si>
    <t>Porcentaje de
 requerimientos</t>
  </si>
  <si>
    <t>Mermelada de frambuesa</t>
  </si>
  <si>
    <t>Leche descremada</t>
  </si>
  <si>
    <t>Pan de molde integral</t>
  </si>
  <si>
    <t>Plátano</t>
  </si>
  <si>
    <t>Media mañana</t>
  </si>
  <si>
    <t>Almuerzo</t>
  </si>
  <si>
    <t>Lechuga</t>
  </si>
  <si>
    <t xml:space="preserve">Yogur </t>
  </si>
  <si>
    <t>pescado</t>
  </si>
  <si>
    <t>once</t>
  </si>
  <si>
    <t>cena</t>
  </si>
  <si>
    <t>Manzana</t>
  </si>
  <si>
    <t>Arroz</t>
  </si>
  <si>
    <t>Nectarin</t>
  </si>
  <si>
    <t>café</t>
  </si>
  <si>
    <t>kg</t>
  </si>
  <si>
    <t>Aceite de oliva</t>
  </si>
  <si>
    <t>almendras</t>
  </si>
  <si>
    <t>Huevos</t>
  </si>
  <si>
    <t>Huevo</t>
  </si>
  <si>
    <t>Almendra</t>
  </si>
  <si>
    <t>Vino</t>
  </si>
  <si>
    <t>Arroz con leche</t>
  </si>
  <si>
    <t>Café</t>
  </si>
  <si>
    <t>Cereal</t>
  </si>
  <si>
    <t>nueces</t>
  </si>
  <si>
    <t>Energía
(kcal/kg)</t>
  </si>
  <si>
    <t>Proteína
(g/kg)</t>
  </si>
  <si>
    <t>HdeC
(g/kg)</t>
  </si>
  <si>
    <t>Fibras
(g/kg)</t>
  </si>
  <si>
    <t>Calcio
(mg/kg)</t>
  </si>
  <si>
    <t>Fósforo
(mg/kg)</t>
  </si>
  <si>
    <t>Magnesio
(mg/kg)</t>
  </si>
  <si>
    <t>Hierro
(mg/kg)</t>
  </si>
  <si>
    <t>Zinc
(mg/kg)</t>
  </si>
  <si>
    <t>Energía 
(kcal/dia)</t>
  </si>
  <si>
    <t>Proteína 
(g/dia)</t>
  </si>
  <si>
    <t>HdeC
 (g/dia)</t>
  </si>
  <si>
    <t>Fibras 
(g/dia)</t>
  </si>
  <si>
    <t>Calcio
 (mg/dia)</t>
  </si>
  <si>
    <t>Fósforo 
(mg/dia)</t>
  </si>
  <si>
    <t>Magnesio 
(mg/dia)</t>
  </si>
  <si>
    <t>Hierro
 (mg/dia)</t>
  </si>
  <si>
    <t>Zinc 
(mg/dia)</t>
  </si>
  <si>
    <t>Yodo
(µm/kilo)</t>
  </si>
  <si>
    <t>Selenio 
(µm/dia)</t>
  </si>
  <si>
    <t>Yodo
(µm/kg)</t>
  </si>
  <si>
    <t>Selenio
(µm/kg)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</si>
</sst>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9" borderId="0" xfId="0" applyFill="1" applyAlignment="1">
      <alignment/>
    </xf>
    <xf numFmtId="0" fontId="0" fillId="15" borderId="0" xfId="0" applyFill="1" applyAlignment="1">
      <alignment/>
    </xf>
    <xf numFmtId="0" fontId="0" fillId="18" borderId="0" xfId="0" applyFill="1" applyAlignment="1">
      <alignment/>
    </xf>
    <xf numFmtId="0" fontId="0" fillId="36" borderId="0" xfId="0" applyFill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37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41" borderId="0" xfId="0" applyFill="1" applyAlignment="1">
      <alignment/>
    </xf>
    <xf numFmtId="0" fontId="0" fillId="37" borderId="0" xfId="0" applyFill="1" applyAlignment="1">
      <alignment/>
    </xf>
    <xf numFmtId="0" fontId="0" fillId="33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ill="1" applyAlignment="1">
      <alignment/>
    </xf>
    <xf numFmtId="0" fontId="0" fillId="17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0" fontId="0" fillId="18" borderId="0" xfId="0" applyNumberFormat="1" applyFill="1" applyAlignment="1">
      <alignment/>
    </xf>
    <xf numFmtId="0" fontId="0" fillId="1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2"/>
  <sheetViews>
    <sheetView zoomScalePageLayoutView="0" workbookViewId="0" topLeftCell="B7">
      <selection activeCell="G30" sqref="G30"/>
    </sheetView>
  </sheetViews>
  <sheetFormatPr defaultColWidth="11.421875" defaultRowHeight="15"/>
  <cols>
    <col min="2" max="2" width="13.57421875" style="0" customWidth="1"/>
    <col min="3" max="3" width="23.57421875" style="0" customWidth="1"/>
    <col min="4" max="4" width="12.140625" style="0" customWidth="1"/>
    <col min="7" max="7" width="12.8515625" style="0" customWidth="1"/>
    <col min="8" max="8" width="13.7109375" style="0" customWidth="1"/>
    <col min="9" max="9" width="12.140625" style="0" customWidth="1"/>
    <col min="10" max="10" width="13.8515625" style="0" customWidth="1"/>
    <col min="13" max="13" width="14.28125" style="0" customWidth="1"/>
  </cols>
  <sheetData>
    <row r="2" spans="5:8" ht="15">
      <c r="E2" s="2"/>
      <c r="F2" s="2" t="s">
        <v>2</v>
      </c>
      <c r="G2" s="2"/>
      <c r="H2" s="2"/>
    </row>
    <row r="5" spans="2:3" ht="15">
      <c r="B5" s="27" t="s">
        <v>3</v>
      </c>
      <c r="C5" s="27" t="s">
        <v>9</v>
      </c>
    </row>
    <row r="6" spans="2:3" ht="15">
      <c r="B6" s="27" t="s">
        <v>4</v>
      </c>
      <c r="C6" s="27">
        <v>18</v>
      </c>
    </row>
    <row r="7" spans="2:3" ht="15">
      <c r="B7" s="27" t="s">
        <v>5</v>
      </c>
      <c r="C7" s="27">
        <v>62</v>
      </c>
    </row>
    <row r="8" spans="2:19" ht="30">
      <c r="B8" s="25" t="s">
        <v>6</v>
      </c>
      <c r="C8" s="26" t="s">
        <v>8</v>
      </c>
      <c r="D8" s="25" t="s">
        <v>10</v>
      </c>
      <c r="E8" s="25" t="s">
        <v>1</v>
      </c>
      <c r="F8" s="25" t="s">
        <v>11</v>
      </c>
      <c r="G8" s="15" t="s">
        <v>51</v>
      </c>
      <c r="H8" s="15" t="s">
        <v>52</v>
      </c>
      <c r="I8" s="15" t="s">
        <v>53</v>
      </c>
      <c r="J8" s="15" t="s">
        <v>54</v>
      </c>
      <c r="K8" s="15" t="s">
        <v>55</v>
      </c>
      <c r="L8" s="15" t="s">
        <v>56</v>
      </c>
      <c r="M8" s="15" t="s">
        <v>57</v>
      </c>
      <c r="N8" s="15" t="s">
        <v>58</v>
      </c>
      <c r="O8" s="15" t="s">
        <v>59</v>
      </c>
      <c r="P8" s="15" t="s">
        <v>60</v>
      </c>
      <c r="Q8" s="15" t="s">
        <v>61</v>
      </c>
      <c r="S8" s="30"/>
    </row>
    <row r="9" spans="2:19" ht="15">
      <c r="B9" s="24" t="s">
        <v>7</v>
      </c>
      <c r="C9" s="6" t="s">
        <v>17</v>
      </c>
      <c r="D9" s="4">
        <v>0.15</v>
      </c>
      <c r="E9" s="4" t="s">
        <v>31</v>
      </c>
      <c r="F9" s="4"/>
      <c r="G9" s="4">
        <f>D9*'base de  datos alim.'!B2</f>
        <v>527.64</v>
      </c>
      <c r="H9" s="4">
        <f>$D9*'base de  datos alim.'!C2</f>
        <v>54.15</v>
      </c>
      <c r="I9" s="4">
        <f>$D9*'base de  datos alim.'!D2</f>
        <v>75.57</v>
      </c>
      <c r="J9" s="4">
        <f>$D9*'base de  datos alim.'!E2</f>
        <v>0</v>
      </c>
      <c r="K9" s="4">
        <f>$D9*'base de  datos alim.'!F2</f>
        <v>1920</v>
      </c>
      <c r="L9" s="4">
        <f>$D9*'base de  datos alim.'!G2</f>
        <v>1455</v>
      </c>
      <c r="M9" s="4">
        <f>$D9*'base de  datos alim.'!H2</f>
        <v>195</v>
      </c>
      <c r="N9" s="4">
        <f>$D9*'base de  datos alim.'!I2</f>
        <v>0.405</v>
      </c>
      <c r="O9" s="4">
        <f>$D9*'base de  datos alim.'!J2</f>
        <v>6</v>
      </c>
      <c r="P9" s="4">
        <f>$D9*'base de  datos alim.'!K2</f>
        <v>22.5</v>
      </c>
      <c r="Q9" s="4">
        <f>$D9*'base de  datos alim.'!L2</f>
        <v>15</v>
      </c>
      <c r="S9" s="31"/>
    </row>
    <row r="10" spans="3:19" ht="15">
      <c r="C10" s="6" t="s">
        <v>18</v>
      </c>
      <c r="D10" s="2">
        <v>0.1</v>
      </c>
      <c r="E10" s="2" t="s">
        <v>31</v>
      </c>
      <c r="F10" s="2"/>
      <c r="G10" s="2">
        <f>$D10*'base de  datos alim.'!B3</f>
        <v>259</v>
      </c>
      <c r="H10" s="2">
        <f>$D10*'base de  datos alim.'!C3</f>
        <v>10.9</v>
      </c>
      <c r="I10" s="2">
        <f>$D10*'base de  datos alim.'!D3</f>
        <v>44</v>
      </c>
      <c r="J10" s="2">
        <f>$D10*'base de  datos alim.'!E3</f>
        <v>6</v>
      </c>
      <c r="K10" s="2">
        <f>$D10*'base de  datos alim.'!F3</f>
        <v>99</v>
      </c>
      <c r="L10" s="2">
        <f>$D10*'base de  datos alim.'!G3</f>
        <v>191</v>
      </c>
      <c r="M10" s="2">
        <f>$D10*'base de  datos alim.'!H3</f>
        <v>58</v>
      </c>
      <c r="N10" s="2">
        <f>$D10*'base de  datos alim.'!I3</f>
        <v>3.7700000000000005</v>
      </c>
      <c r="O10" s="2">
        <f>$D10*'base de  datos alim.'!J3</f>
        <v>1.38</v>
      </c>
      <c r="P10" s="2">
        <f>$D10*'base de  datos alim.'!K3</f>
        <v>1</v>
      </c>
      <c r="Q10" s="2">
        <f>$D10*'base de  datos alim.'!L3</f>
        <v>3</v>
      </c>
      <c r="S10" s="31"/>
    </row>
    <row r="11" spans="3:19" ht="15">
      <c r="C11" s="6" t="s">
        <v>16</v>
      </c>
      <c r="D11" s="4">
        <v>0.05</v>
      </c>
      <c r="E11" s="4" t="s">
        <v>31</v>
      </c>
      <c r="F11" s="4"/>
      <c r="G11" s="4">
        <f>$D11*'base de  datos alim.'!B4</f>
        <v>125</v>
      </c>
      <c r="H11" s="4">
        <f>$D11*'base de  datos alim.'!C4</f>
        <v>0.225</v>
      </c>
      <c r="I11" s="4">
        <f>$D11*'base de  datos alim.'!D4</f>
        <v>30.450000000000003</v>
      </c>
      <c r="J11" s="4">
        <f>$D11*'base de  datos alim.'!E4</f>
        <v>0.6000000000000001</v>
      </c>
      <c r="K11" s="4">
        <f>$D11*'base de  datos alim.'!F4</f>
        <v>10</v>
      </c>
      <c r="L11" s="4">
        <f>$D11*'base de  datos alim.'!G4</f>
        <v>0</v>
      </c>
      <c r="M11" s="4">
        <f>$D11*'base de  datos alim.'!H4</f>
        <v>2</v>
      </c>
      <c r="N11" s="4">
        <f>$D11*'base de  datos alim.'!I4</f>
        <v>0.24500000000000002</v>
      </c>
      <c r="O11" s="4">
        <f>$D11*'base de  datos alim.'!J4</f>
        <v>0.03</v>
      </c>
      <c r="P11" s="4">
        <f>$D11*'base de  datos alim.'!K4</f>
        <v>135</v>
      </c>
      <c r="Q11" s="4">
        <f>$D11*'base de  datos alim.'!L4</f>
        <v>0.15000000000000002</v>
      </c>
      <c r="S11" s="31"/>
    </row>
    <row r="12" spans="3:19" ht="15">
      <c r="C12" s="6" t="s">
        <v>19</v>
      </c>
      <c r="D12" s="2">
        <v>0.08</v>
      </c>
      <c r="E12" s="2" t="s">
        <v>31</v>
      </c>
      <c r="F12" s="2"/>
      <c r="G12" s="2">
        <f>$D12*'base de  datos alim.'!B5</f>
        <v>76.024</v>
      </c>
      <c r="H12" s="2">
        <f>$D12*'base de  datos alim.'!C5</f>
        <v>0.8480000000000001</v>
      </c>
      <c r="I12" s="2">
        <f>$D12*'base de  datos alim.'!D5</f>
        <v>16.64</v>
      </c>
      <c r="J12" s="2">
        <f>$D12*'base de  datos alim.'!E5</f>
        <v>2.04</v>
      </c>
      <c r="K12" s="2">
        <f>$D12*'base de  datos alim.'!F5</f>
        <v>5.84</v>
      </c>
      <c r="L12" s="2">
        <f>$D12*'base de  datos alim.'!G5</f>
        <v>18.400000000000002</v>
      </c>
      <c r="M12" s="2">
        <f>$D12*'base de  datos alim.'!H5</f>
        <v>29.12</v>
      </c>
      <c r="N12" s="2">
        <f>$D12*'base de  datos alim.'!I5</f>
        <v>0.472</v>
      </c>
      <c r="O12" s="2">
        <f>$D12*'base de  datos alim.'!J5</f>
        <v>0.168</v>
      </c>
      <c r="P12" s="2">
        <f>$D12*'base de  datos alim.'!K5</f>
        <v>0.192</v>
      </c>
      <c r="Q12" s="2">
        <f>$D12*'base de  datos alim.'!L5</f>
        <v>0.11199999999999999</v>
      </c>
      <c r="S12" s="31"/>
    </row>
    <row r="13" spans="3:19" ht="15">
      <c r="C13" s="6" t="s">
        <v>40</v>
      </c>
      <c r="D13" s="11">
        <v>0.1</v>
      </c>
      <c r="E13" s="11" t="s">
        <v>31</v>
      </c>
      <c r="F13" s="11"/>
      <c r="G13" s="11">
        <f>$D13*'base de  datos alim.'!B19</f>
        <v>180</v>
      </c>
      <c r="H13" s="11">
        <f>$D13*'base de  datos alim.'!C19</f>
        <v>16</v>
      </c>
      <c r="I13" s="11">
        <f>$D13*'base de  datos alim.'!D19</f>
        <v>74</v>
      </c>
      <c r="J13" s="11">
        <f>$D13*'base de  datos alim.'!E19</f>
        <v>3</v>
      </c>
      <c r="K13" s="11">
        <f>$D13*'base de  datos alim.'!F19</f>
        <v>70</v>
      </c>
      <c r="L13" s="11">
        <f>$D13*'base de  datos alim.'!G19</f>
        <v>220</v>
      </c>
      <c r="M13" s="11">
        <f>$D13*'base de  datos alim.'!H19</f>
        <v>50</v>
      </c>
      <c r="N13" s="11">
        <f>$D13*'base de  datos alim.'!I19</f>
        <v>23.400000000000002</v>
      </c>
      <c r="O13" s="11">
        <f>$D13*'base de  datos alim.'!J19</f>
        <v>2</v>
      </c>
      <c r="P13" s="11">
        <f>$D13*'base de  datos alim.'!K19</f>
        <v>1</v>
      </c>
      <c r="Q13" s="11">
        <f>$D13*'base de  datos alim.'!L19</f>
        <v>3</v>
      </c>
      <c r="S13" s="31"/>
    </row>
    <row r="14" spans="2:19" ht="15">
      <c r="B14" s="23" t="s">
        <v>20</v>
      </c>
      <c r="C14" s="2" t="s">
        <v>23</v>
      </c>
      <c r="D14" s="2">
        <v>0.13</v>
      </c>
      <c r="E14" s="2" t="s">
        <v>31</v>
      </c>
      <c r="F14" s="2"/>
      <c r="G14" s="2">
        <f>$D14*'base de  datos alim.'!B6</f>
        <v>79.82000000000001</v>
      </c>
      <c r="H14" s="2">
        <f>$D14*'base de  datos alim.'!C6</f>
        <v>5.148000000000001</v>
      </c>
      <c r="I14" s="2">
        <f>$D14*'base de  datos alim.'!D6</f>
        <v>7.15</v>
      </c>
      <c r="J14" s="2">
        <f>$D14*'base de  datos alim.'!E6</f>
        <v>0</v>
      </c>
      <c r="K14" s="2">
        <f>$D14*'base de  datos alim.'!F6</f>
        <v>184.6</v>
      </c>
      <c r="L14" s="2">
        <f>$D14*'base de  datos alim.'!G6</f>
        <v>221</v>
      </c>
      <c r="M14" s="2">
        <f>$D14*'base de  datos alim.'!H6</f>
        <v>18.59</v>
      </c>
      <c r="N14" s="2">
        <f>$D14*'base de  datos alim.'!I6</f>
        <v>0.11699999999999999</v>
      </c>
      <c r="O14" s="2">
        <f>$D14*'base de  datos alim.'!J6</f>
        <v>0.7669999999999999</v>
      </c>
      <c r="P14" s="2">
        <f>$D14*'base de  datos alim.'!K6</f>
        <v>0.48100000000000004</v>
      </c>
      <c r="Q14" s="2">
        <f>$D14*'base de  datos alim.'!L6</f>
        <v>0.39</v>
      </c>
      <c r="S14" s="31"/>
    </row>
    <row r="15" spans="2:19" ht="15">
      <c r="B15" s="23"/>
      <c r="C15" s="2" t="s">
        <v>41</v>
      </c>
      <c r="D15" s="9">
        <v>0.05</v>
      </c>
      <c r="E15" s="9" t="s">
        <v>31</v>
      </c>
      <c r="F15" s="9"/>
      <c r="G15" s="9">
        <f>$D15*'base de  datos alim.'!B20</f>
        <v>324.5</v>
      </c>
      <c r="H15" s="9">
        <f>$D15*'base de  datos alim.'!C20</f>
        <v>6.210000000000001</v>
      </c>
      <c r="I15" s="9">
        <f>$D15*'base de  datos alim.'!D20</f>
        <v>2.2</v>
      </c>
      <c r="J15" s="9">
        <f>$D15*'base de  datos alim.'!E20</f>
        <v>2.9000000000000004</v>
      </c>
      <c r="K15" s="9">
        <f>$D15*'base de  datos alim.'!F20</f>
        <v>43.550000000000004</v>
      </c>
      <c r="L15" s="9">
        <f>$D15*'base de  datos alim.'!G20</f>
        <v>204.5</v>
      </c>
      <c r="M15" s="9">
        <f>$D15*'base de  datos alim.'!H20</f>
        <v>60.25</v>
      </c>
      <c r="N15" s="9">
        <f>$D15*'base de  datos alim.'!I20</f>
        <v>1.4000000000000001</v>
      </c>
      <c r="O15" s="9">
        <f>$D15*'base de  datos alim.'!J20</f>
        <v>1.35</v>
      </c>
      <c r="P15" s="9">
        <f>$D15*'base de  datos alim.'!K20</f>
        <v>0.1</v>
      </c>
      <c r="Q15" s="9">
        <f>$D15*'base de  datos alim.'!L20</f>
        <v>0.5</v>
      </c>
      <c r="S15" s="31"/>
    </row>
    <row r="16" spans="2:19" ht="15">
      <c r="B16" s="19" t="s">
        <v>21</v>
      </c>
      <c r="C16" s="13" t="s">
        <v>28</v>
      </c>
      <c r="D16" s="2">
        <v>0.05</v>
      </c>
      <c r="E16" s="2" t="s">
        <v>31</v>
      </c>
      <c r="F16" s="2"/>
      <c r="G16" s="2">
        <f>$D16*'base de  datos alim.'!B7</f>
        <v>174.5</v>
      </c>
      <c r="H16" s="2">
        <f>$D16*'base de  datos alim.'!C7</f>
        <v>3.4505</v>
      </c>
      <c r="I16" s="2">
        <f>$D16*'base de  datos alim.'!D7</f>
        <v>39.10005000000001</v>
      </c>
      <c r="J16" s="2">
        <f>$D16*'base de  datos alim.'!E7</f>
        <v>0.7000000000000001</v>
      </c>
      <c r="K16" s="2">
        <f>$D16*'base de  datos alim.'!F7</f>
        <v>17</v>
      </c>
      <c r="L16" s="2">
        <f>$D16*'base de  datos alim.'!G7</f>
        <v>75</v>
      </c>
      <c r="M16" s="2">
        <f>$D16*'base de  datos alim.'!H7</f>
        <v>15.5</v>
      </c>
      <c r="N16" s="2">
        <f>$D16*'base de  datos alim.'!I7</f>
        <v>0.7000000000000001</v>
      </c>
      <c r="O16" s="2">
        <f>$D16*'base de  datos alim.'!J7</f>
        <v>0.9</v>
      </c>
      <c r="P16" s="2">
        <f>$D16*'base de  datos alim.'!K7</f>
        <v>0.5</v>
      </c>
      <c r="Q16" s="2">
        <f>$D16*'base de  datos alim.'!L7</f>
        <v>0.5</v>
      </c>
      <c r="S16" s="31"/>
    </row>
    <row r="17" spans="3:19" ht="15">
      <c r="C17" s="13" t="s">
        <v>24</v>
      </c>
      <c r="D17" s="4">
        <v>0.02</v>
      </c>
      <c r="E17" s="4" t="s">
        <v>31</v>
      </c>
      <c r="F17" s="4"/>
      <c r="G17" s="4">
        <f>$D17*'base de  datos alim.'!B8</f>
        <v>36.6</v>
      </c>
      <c r="H17" s="4">
        <f>$D17*'base de  datos alim.'!C8</f>
        <v>2.52</v>
      </c>
      <c r="I17" s="4">
        <f>$D17*'base de  datos alim.'!D8</f>
        <v>3.16</v>
      </c>
      <c r="J17" s="4">
        <f>$D17*'base de  datos alim.'!E8</f>
        <v>0.14</v>
      </c>
      <c r="K17" s="4">
        <f>$D17*'base de  datos alim.'!F8</f>
        <v>8.86</v>
      </c>
      <c r="L17" s="4">
        <f>$D17*'base de  datos alim.'!G8</f>
        <v>23.2</v>
      </c>
      <c r="M17" s="4">
        <f>$D17*'base de  datos alim.'!H8</f>
        <v>3.6</v>
      </c>
      <c r="N17" s="4">
        <f>$D17*'base de  datos alim.'!I8</f>
        <v>0.14</v>
      </c>
      <c r="O17" s="4">
        <f>$D17*'base de  datos alim.'!J8</f>
        <v>0.08</v>
      </c>
      <c r="P17" s="4">
        <f>$D17*'base de  datos alim.'!K8</f>
        <v>0.2</v>
      </c>
      <c r="Q17" s="4">
        <f>$D17*'base de  datos alim.'!L8</f>
        <v>1</v>
      </c>
      <c r="S17" s="31"/>
    </row>
    <row r="18" spans="3:19" ht="15">
      <c r="C18" s="13" t="s">
        <v>22</v>
      </c>
      <c r="D18" s="2">
        <v>0.03</v>
      </c>
      <c r="E18" s="2" t="s">
        <v>31</v>
      </c>
      <c r="F18" s="2"/>
      <c r="G18" s="2">
        <f>$D18*'base de  datos alim.'!B9</f>
        <v>5.88</v>
      </c>
      <c r="H18" s="2">
        <f>$D18*'base de  datos alim.'!C9</f>
        <v>0.41100000000000003</v>
      </c>
      <c r="I18" s="2">
        <f>$D18*'base de  datos alim.'!D9</f>
        <v>0.42</v>
      </c>
      <c r="J18" s="2">
        <f>$D18*'base de  datos alim.'!E9</f>
        <v>0.44999999999999996</v>
      </c>
      <c r="K18" s="2">
        <f>$D18*'base de  datos alim.'!F9</f>
        <v>10.41</v>
      </c>
      <c r="L18" s="2">
        <f>$D18*'base de  datos alim.'!G9</f>
        <v>8.4</v>
      </c>
      <c r="M18" s="2">
        <f>$D18*'base de  datos alim.'!H9</f>
        <v>2.61</v>
      </c>
      <c r="N18" s="2">
        <f>$D18*'base de  datos alim.'!I9</f>
        <v>0.3</v>
      </c>
      <c r="O18" s="2">
        <f>$D18*'base de  datos alim.'!J9</f>
        <v>0.069</v>
      </c>
      <c r="P18" s="2">
        <f>$D18*'base de  datos alim.'!K9</f>
        <v>0.09</v>
      </c>
      <c r="Q18" s="2">
        <f>$D18*'base de  datos alim.'!L9</f>
        <v>0.03</v>
      </c>
      <c r="S18" s="31"/>
    </row>
    <row r="19" spans="3:19" ht="15">
      <c r="C19" s="13" t="s">
        <v>32</v>
      </c>
      <c r="D19" s="11">
        <v>0.001</v>
      </c>
      <c r="E19" s="11" t="s">
        <v>31</v>
      </c>
      <c r="F19" s="11"/>
      <c r="G19" s="11">
        <f>$D19*'base de  datos alim.'!B10</f>
        <v>8.99</v>
      </c>
      <c r="H19" s="11">
        <f>$D19*'base de  datos alim.'!C10</f>
        <v>0</v>
      </c>
      <c r="I19" s="11">
        <f>$D19*'base de  datos alim.'!D10</f>
        <v>0</v>
      </c>
      <c r="J19" s="11">
        <f>$D19*'base de  datos alim.'!E10</f>
        <v>0</v>
      </c>
      <c r="K19" s="11">
        <f>$D19*'base de  datos alim.'!F10</f>
        <v>0</v>
      </c>
      <c r="L19" s="11">
        <f>$D19*'base de  datos alim.'!G10</f>
        <v>0</v>
      </c>
      <c r="M19" s="11">
        <f>$D19*'base de  datos alim.'!H10</f>
        <v>0</v>
      </c>
      <c r="N19" s="11">
        <f>$D19*'base de  datos alim.'!I10</f>
        <v>0.004</v>
      </c>
      <c r="O19" s="11">
        <f>$D19*'base de  datos alim.'!J10</f>
        <v>0</v>
      </c>
      <c r="P19" s="11">
        <f>$D19*'base de  datos alim.'!K10</f>
        <v>0</v>
      </c>
      <c r="Q19" s="11">
        <f>$D19*'base de  datos alim.'!L10</f>
        <v>0</v>
      </c>
      <c r="S19" s="31"/>
    </row>
    <row r="20" spans="3:19" ht="15">
      <c r="C20" s="20" t="s">
        <v>29</v>
      </c>
      <c r="D20" s="2">
        <v>0.2</v>
      </c>
      <c r="E20" s="2" t="s">
        <v>31</v>
      </c>
      <c r="F20" s="2"/>
      <c r="G20" s="2">
        <f>$D20*'base de  datos alim.'!B11</f>
        <v>99.4</v>
      </c>
      <c r="H20" s="2">
        <f>$D20*'base de  datos alim.'!C11</f>
        <v>1.8</v>
      </c>
      <c r="I20" s="2">
        <f>$D20*'base de  datos alim.'!D11</f>
        <v>20.400000000000002</v>
      </c>
      <c r="J20" s="2">
        <f>$D20*'base de  datos alim.'!E11</f>
        <v>4.4</v>
      </c>
      <c r="K20" s="2">
        <f>$D20*'base de  datos alim.'!F11</f>
        <v>14</v>
      </c>
      <c r="L20" s="2">
        <f>$D20*'base de  datos alim.'!G11</f>
        <v>44</v>
      </c>
      <c r="M20" s="2">
        <f>$D20*'base de  datos alim.'!H11</f>
        <v>20</v>
      </c>
      <c r="N20" s="2">
        <f>$D20*'base de  datos alim.'!I11</f>
        <v>0.8</v>
      </c>
      <c r="O20" s="2">
        <f>$D20*'base de  datos alim.'!J11</f>
        <v>0.2</v>
      </c>
      <c r="P20" s="2">
        <f>$D20*'base de  datos alim.'!K11</f>
        <v>0.6000000000000001</v>
      </c>
      <c r="Q20" s="2">
        <f>$D20*'base de  datos alim.'!L11</f>
        <v>0.2</v>
      </c>
      <c r="S20" s="31"/>
    </row>
    <row r="21" spans="2:19" ht="15">
      <c r="B21" s="18" t="s">
        <v>25</v>
      </c>
      <c r="C21" s="21" t="s">
        <v>39</v>
      </c>
      <c r="D21" s="11">
        <v>0.1</v>
      </c>
      <c r="E21" s="11" t="s">
        <v>31</v>
      </c>
      <c r="F21" s="11"/>
      <c r="G21" s="11">
        <f>$D21*'base de  datos alim.'!B12</f>
        <v>227</v>
      </c>
      <c r="H21" s="11">
        <f>$D21*'base de  datos alim.'!C12</f>
        <v>14.600000000000001</v>
      </c>
      <c r="I21" s="11">
        <f>$D21*'base de  datos alim.'!D12</f>
        <v>41.1</v>
      </c>
      <c r="J21" s="11">
        <f>$D21*'base de  datos alim.'!E12</f>
        <v>0</v>
      </c>
      <c r="K21" s="11">
        <f>$D21*'base de  datos alim.'!F12</f>
        <v>160</v>
      </c>
      <c r="L21" s="11">
        <f>$D21*'base de  datos alim.'!G12</f>
        <v>350</v>
      </c>
      <c r="M21" s="11">
        <f>$D21*'base de  datos alim.'!H12</f>
        <v>390</v>
      </c>
      <c r="N21" s="11">
        <f>$D21*'base de  datos alim.'!I12</f>
        <v>4.4</v>
      </c>
      <c r="O21" s="11">
        <f>$D21*'base de  datos alim.'!J12</f>
        <v>0.48</v>
      </c>
      <c r="P21" s="11">
        <f>$D21*'base de  datos alim.'!K12</f>
        <v>0</v>
      </c>
      <c r="Q21" s="11">
        <f>$D21*'base de  datos alim.'!L12</f>
        <v>1</v>
      </c>
      <c r="S21" s="31"/>
    </row>
    <row r="22" spans="2:19" ht="15">
      <c r="B22" s="16"/>
      <c r="C22" s="21" t="s">
        <v>18</v>
      </c>
      <c r="D22" s="2">
        <v>0.05</v>
      </c>
      <c r="E22" s="2" t="s">
        <v>31</v>
      </c>
      <c r="F22" s="2"/>
      <c r="G22" s="2">
        <f>$D22*'base de  datos alim.'!B13</f>
        <v>129.5</v>
      </c>
      <c r="H22" s="2">
        <f>$D22*'base de  datos alim.'!C13</f>
        <v>5.45</v>
      </c>
      <c r="I22" s="2">
        <f>$D22*'base de  datos alim.'!D13</f>
        <v>22</v>
      </c>
      <c r="J22" s="2">
        <f>$D22*'base de  datos alim.'!E13</f>
        <v>3</v>
      </c>
      <c r="K22" s="2">
        <f>$D22*'base de  datos alim.'!F13</f>
        <v>49.5</v>
      </c>
      <c r="L22" s="2">
        <f>$D22*'base de  datos alim.'!G13</f>
        <v>95.5</v>
      </c>
      <c r="M22" s="2">
        <f>$D22*'base de  datos alim.'!H13</f>
        <v>29</v>
      </c>
      <c r="N22" s="2">
        <f>$D22*'base de  datos alim.'!I13</f>
        <v>1.8850000000000002</v>
      </c>
      <c r="O22" s="2">
        <f>$D22*'base de  datos alim.'!J13</f>
        <v>0.69</v>
      </c>
      <c r="P22" s="2">
        <f>$D22*'base de  datos alim.'!K13</f>
        <v>0.5</v>
      </c>
      <c r="Q22" s="2">
        <f>$D22*'base de  datos alim.'!L13</f>
        <v>1.5</v>
      </c>
      <c r="S22" s="31"/>
    </row>
    <row r="23" spans="3:19" ht="15">
      <c r="C23" s="21" t="s">
        <v>35</v>
      </c>
      <c r="D23" s="11">
        <v>0.06</v>
      </c>
      <c r="E23" s="11" t="s">
        <v>31</v>
      </c>
      <c r="F23" s="11"/>
      <c r="G23" s="11">
        <f>$D23*'base de  datos alim.'!B14</f>
        <v>97.2</v>
      </c>
      <c r="H23" s="11">
        <f>$D23*'base de  datos alim.'!C14</f>
        <v>7.608</v>
      </c>
      <c r="I23" s="11">
        <f>$D23*'base de  datos alim.'!D14</f>
        <v>0.40800000000000003</v>
      </c>
      <c r="J23" s="11">
        <f>$D23*'base de  datos alim.'!E14</f>
        <v>0</v>
      </c>
      <c r="K23" s="11">
        <f>$D23*'base de  datos alim.'!F14</f>
        <v>33.72</v>
      </c>
      <c r="L23" s="11">
        <f>$D23*'base de  datos alim.'!G14</f>
        <v>129.6</v>
      </c>
      <c r="M23" s="11">
        <f>$D23*'base de  datos alim.'!H14</f>
        <v>7.26</v>
      </c>
      <c r="N23" s="11">
        <f>$D23*'base de  datos alim.'!I14</f>
        <v>1.3199999999999998</v>
      </c>
      <c r="O23" s="11">
        <f>$D23*'base de  datos alim.'!J14</f>
        <v>1.2</v>
      </c>
      <c r="P23" s="11">
        <f>$D23*'base de  datos alim.'!K14</f>
        <v>0.6</v>
      </c>
      <c r="Q23" s="11">
        <f>$D23*'base de  datos alim.'!L14</f>
        <v>0.6</v>
      </c>
      <c r="S23" s="30"/>
    </row>
    <row r="24" spans="2:19" ht="15">
      <c r="B24" s="17" t="s">
        <v>26</v>
      </c>
      <c r="C24" s="22" t="s">
        <v>27</v>
      </c>
      <c r="D24" s="2">
        <v>0.15</v>
      </c>
      <c r="E24" s="2" t="s">
        <v>31</v>
      </c>
      <c r="F24" s="2"/>
      <c r="G24" s="2">
        <f>$D24*'base de  datos alim.'!B15</f>
        <v>81.11999999999999</v>
      </c>
      <c r="H24" s="2">
        <f>$D24*'base de  datos alim.'!C15</f>
        <v>0.4695</v>
      </c>
      <c r="I24" s="2">
        <f>$D24*'base de  datos alim.'!D15</f>
        <v>17.099999999999998</v>
      </c>
      <c r="J24" s="2">
        <f>$D24*'base de  datos alim.'!E15</f>
        <v>3.03</v>
      </c>
      <c r="K24" s="2">
        <f>$D24*'base de  datos alim.'!F15</f>
        <v>8.25</v>
      </c>
      <c r="L24" s="2">
        <f>$D24*'base de  datos alim.'!G15</f>
        <v>16.5</v>
      </c>
      <c r="M24" s="2">
        <f>$D24*'base de  datos alim.'!H15</f>
        <v>8.4</v>
      </c>
      <c r="N24" s="2">
        <f>$D24*'base de  datos alim.'!I15</f>
        <v>0.8400000000000001</v>
      </c>
      <c r="O24" s="2">
        <f>$D24*'base de  datos alim.'!J15</f>
        <v>0.195</v>
      </c>
      <c r="P24" s="2">
        <f>$D24*'base de  datos alim.'!K15</f>
        <v>0.165</v>
      </c>
      <c r="Q24" s="2">
        <f>$D24*'base de  datos alim.'!L15</f>
        <v>0.21</v>
      </c>
      <c r="S24" s="31"/>
    </row>
    <row r="25" spans="3:19" ht="15">
      <c r="C25" s="12" t="s">
        <v>36</v>
      </c>
      <c r="D25" s="11">
        <v>0.03</v>
      </c>
      <c r="E25" s="11" t="s">
        <v>31</v>
      </c>
      <c r="F25" s="11"/>
      <c r="G25" s="11">
        <f>$D25*'base de  datos alim.'!B16</f>
        <v>183</v>
      </c>
      <c r="H25" s="11">
        <f>$D25*'base de  datos alim.'!C16</f>
        <v>5.613</v>
      </c>
      <c r="I25" s="11">
        <f>$D25*'base de  datos alim.'!D16</f>
        <v>1.6079999999999999</v>
      </c>
      <c r="J25" s="11">
        <f>$D25*'base de  datos alim.'!E16</f>
        <v>4.05</v>
      </c>
      <c r="K25" s="11">
        <f>$D25*'base de  datos alim.'!F16</f>
        <v>75.6</v>
      </c>
      <c r="L25" s="11">
        <f>$D25*'base de  datos alim.'!G16</f>
        <v>136.2</v>
      </c>
      <c r="M25" s="11">
        <f>$D25*'base de  datos alim.'!H16</f>
        <v>81</v>
      </c>
      <c r="N25" s="11">
        <f>$D25*'base de  datos alim.'!I16</f>
        <v>1.23</v>
      </c>
      <c r="O25" s="11">
        <f>$D25*'base de  datos alim.'!J16</f>
        <v>0.96</v>
      </c>
      <c r="P25" s="11">
        <f>$D25*'base de  datos alim.'!K16</f>
        <v>0.06</v>
      </c>
      <c r="Q25" s="11">
        <f>$D25*'base de  datos alim.'!L16</f>
        <v>0.10500000000000001</v>
      </c>
      <c r="S25" s="31"/>
    </row>
    <row r="26" spans="3:19" ht="15">
      <c r="C26" s="3" t="s">
        <v>12</v>
      </c>
      <c r="D26" s="3">
        <f>SUM(D9:D25)</f>
        <v>1.3510000000000002</v>
      </c>
      <c r="E26" s="3" t="s">
        <v>31</v>
      </c>
      <c r="F26" s="3"/>
      <c r="G26" s="3">
        <f aca="true" t="shared" si="0" ref="G26:Q26">SUM(G9:G25)</f>
        <v>2615.174</v>
      </c>
      <c r="H26" s="3">
        <f t="shared" si="0"/>
        <v>135.403</v>
      </c>
      <c r="I26" s="3">
        <f t="shared" si="0"/>
        <v>395.3060500000001</v>
      </c>
      <c r="J26" s="3">
        <f t="shared" si="0"/>
        <v>30.310000000000002</v>
      </c>
      <c r="K26" s="3">
        <f t="shared" si="0"/>
        <v>2710.33</v>
      </c>
      <c r="L26" s="3">
        <f t="shared" si="0"/>
        <v>3188.2999999999997</v>
      </c>
      <c r="M26" s="3">
        <f t="shared" si="0"/>
        <v>970.33</v>
      </c>
      <c r="N26" s="3">
        <f t="shared" si="0"/>
        <v>41.428000000000004</v>
      </c>
      <c r="O26" s="3">
        <f t="shared" si="0"/>
        <v>16.468999999999998</v>
      </c>
      <c r="P26" s="3">
        <f t="shared" si="0"/>
        <v>162.98799999999997</v>
      </c>
      <c r="Q26" s="3">
        <f t="shared" si="0"/>
        <v>27.297</v>
      </c>
      <c r="S26" s="31"/>
    </row>
    <row r="27" spans="3:19" ht="15">
      <c r="C27" s="7" t="s">
        <v>13</v>
      </c>
      <c r="D27" s="7"/>
      <c r="E27" s="7"/>
      <c r="F27" s="7"/>
      <c r="G27" s="7">
        <v>2300</v>
      </c>
      <c r="H27" s="7">
        <v>43</v>
      </c>
      <c r="I27" s="7">
        <v>360</v>
      </c>
      <c r="J27" s="7">
        <v>30</v>
      </c>
      <c r="K27" s="7">
        <v>1300</v>
      </c>
      <c r="L27" s="7">
        <v>1200</v>
      </c>
      <c r="M27" s="7">
        <v>375</v>
      </c>
      <c r="N27" s="7">
        <v>15</v>
      </c>
      <c r="O27" s="7">
        <v>12</v>
      </c>
      <c r="P27" s="7">
        <v>150</v>
      </c>
      <c r="Q27" s="7">
        <v>50</v>
      </c>
      <c r="S27" s="31"/>
    </row>
    <row r="28" spans="3:19" ht="15">
      <c r="C28" s="3" t="s">
        <v>14</v>
      </c>
      <c r="D28" s="3"/>
      <c r="E28" s="3"/>
      <c r="F28" s="3"/>
      <c r="G28" s="3">
        <f>G26-G27</f>
        <v>315.174</v>
      </c>
      <c r="H28" s="3">
        <f>H26-H27</f>
        <v>92.40299999999999</v>
      </c>
      <c r="I28" s="3">
        <f aca="true" t="shared" si="1" ref="I28:Q28">I26-I27</f>
        <v>35.306050000000084</v>
      </c>
      <c r="J28" s="3">
        <f t="shared" si="1"/>
        <v>0.3100000000000023</v>
      </c>
      <c r="K28" s="3">
        <f t="shared" si="1"/>
        <v>1410.33</v>
      </c>
      <c r="L28" s="3">
        <f t="shared" si="1"/>
        <v>1988.2999999999997</v>
      </c>
      <c r="M28" s="3">
        <f t="shared" si="1"/>
        <v>595.33</v>
      </c>
      <c r="N28" s="3">
        <f t="shared" si="1"/>
        <v>26.428000000000004</v>
      </c>
      <c r="O28" s="3">
        <f t="shared" si="1"/>
        <v>4.468999999999998</v>
      </c>
      <c r="P28" s="3">
        <f t="shared" si="1"/>
        <v>12.987999999999971</v>
      </c>
      <c r="Q28" s="3">
        <f t="shared" si="1"/>
        <v>-22.703</v>
      </c>
      <c r="S28" s="31"/>
    </row>
    <row r="29" spans="3:19" ht="30">
      <c r="C29" s="33" t="s">
        <v>15</v>
      </c>
      <c r="D29" s="7"/>
      <c r="E29" s="7"/>
      <c r="F29" s="7"/>
      <c r="G29" s="32">
        <f>G28/G27</f>
        <v>0.13703217391304348</v>
      </c>
      <c r="H29" s="32">
        <f aca="true" t="shared" si="2" ref="H29:Q29">H28/H27</f>
        <v>2.1489069767441857</v>
      </c>
      <c r="I29" s="32">
        <f t="shared" si="2"/>
        <v>0.09807236111111134</v>
      </c>
      <c r="J29" s="32">
        <f t="shared" si="2"/>
        <v>0.01033333333333341</v>
      </c>
      <c r="K29" s="32">
        <f t="shared" si="2"/>
        <v>1.0848692307692307</v>
      </c>
      <c r="L29" s="32">
        <f t="shared" si="2"/>
        <v>1.6569166666666664</v>
      </c>
      <c r="M29" s="32">
        <f t="shared" si="2"/>
        <v>1.5875466666666669</v>
      </c>
      <c r="N29" s="32">
        <f t="shared" si="2"/>
        <v>1.761866666666667</v>
      </c>
      <c r="O29" s="32">
        <f t="shared" si="2"/>
        <v>0.37241666666666645</v>
      </c>
      <c r="P29" s="32">
        <f t="shared" si="2"/>
        <v>0.08658666666666648</v>
      </c>
      <c r="Q29" s="32">
        <f t="shared" si="2"/>
        <v>-0.45405999999999996</v>
      </c>
      <c r="S29" s="31"/>
    </row>
    <row r="30" spans="4:17" ht="15">
      <c r="D30" s="14"/>
      <c r="E30" s="14"/>
      <c r="F30" s="14"/>
      <c r="G30" s="3" t="str">
        <f>IF(G28&gt;0,"Exceso",)</f>
        <v>Exceso</v>
      </c>
      <c r="H30" s="3" t="str">
        <f aca="true" t="shared" si="3" ref="H30:Q30">IF(H28&gt;0,"Exceso","Déficit")</f>
        <v>Exceso</v>
      </c>
      <c r="I30" s="3" t="str">
        <f t="shared" si="3"/>
        <v>Exceso</v>
      </c>
      <c r="J30" s="3" t="str">
        <f t="shared" si="3"/>
        <v>Exceso</v>
      </c>
      <c r="K30" s="3" t="str">
        <f t="shared" si="3"/>
        <v>Exceso</v>
      </c>
      <c r="L30" s="3" t="str">
        <f t="shared" si="3"/>
        <v>Exceso</v>
      </c>
      <c r="M30" s="3" t="str">
        <f t="shared" si="3"/>
        <v>Exceso</v>
      </c>
      <c r="N30" s="3" t="str">
        <f t="shared" si="3"/>
        <v>Exceso</v>
      </c>
      <c r="O30" s="3" t="str">
        <f t="shared" si="3"/>
        <v>Exceso</v>
      </c>
      <c r="P30" s="3" t="str">
        <f t="shared" si="3"/>
        <v>Exceso</v>
      </c>
      <c r="Q30" s="3" t="str">
        <f t="shared" si="3"/>
        <v>Déficit</v>
      </c>
    </row>
    <row r="32" ht="15">
      <c r="C32" s="1"/>
    </row>
  </sheetData>
  <sheetProtection/>
  <conditionalFormatting sqref="G28:Q28">
    <cfRule type="cellIs" priority="2" dxfId="2" operator="lessThan">
      <formula>0</formula>
    </cfRule>
  </conditionalFormatting>
  <conditionalFormatting sqref="G30">
    <cfRule type="cellIs" priority="1" dxfId="2" operator="lessThan">
      <formula>$G$28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A21" sqref="A21"/>
    </sheetView>
  </sheetViews>
  <sheetFormatPr defaultColWidth="11.421875" defaultRowHeight="15"/>
  <cols>
    <col min="1" max="1" width="23.8515625" style="0" customWidth="1"/>
    <col min="6" max="6" width="11.8515625" style="0" customWidth="1"/>
    <col min="7" max="7" width="14.57421875" style="0" customWidth="1"/>
  </cols>
  <sheetData>
    <row r="1" spans="1:12" ht="30">
      <c r="A1" s="28" t="s">
        <v>0</v>
      </c>
      <c r="B1" s="29" t="s">
        <v>42</v>
      </c>
      <c r="C1" s="29" t="s">
        <v>43</v>
      </c>
      <c r="D1" s="29" t="s">
        <v>44</v>
      </c>
      <c r="E1" s="29" t="s">
        <v>45</v>
      </c>
      <c r="F1" s="29" t="s">
        <v>46</v>
      </c>
      <c r="G1" s="29" t="s">
        <v>47</v>
      </c>
      <c r="H1" s="29" t="s">
        <v>48</v>
      </c>
      <c r="I1" s="29" t="s">
        <v>49</v>
      </c>
      <c r="J1" s="29" t="s">
        <v>50</v>
      </c>
      <c r="K1" s="29" t="s">
        <v>62</v>
      </c>
      <c r="L1" s="29" t="s">
        <v>63</v>
      </c>
    </row>
    <row r="2" spans="1:12" ht="15">
      <c r="A2" s="8" t="s">
        <v>17</v>
      </c>
      <c r="B2" s="8">
        <v>3517.6</v>
      </c>
      <c r="C2" s="8">
        <v>361</v>
      </c>
      <c r="D2" s="8">
        <v>503.8</v>
      </c>
      <c r="E2" s="8">
        <v>0</v>
      </c>
      <c r="F2" s="8">
        <v>12800</v>
      </c>
      <c r="G2" s="8">
        <v>9700</v>
      </c>
      <c r="H2" s="8">
        <v>1300</v>
      </c>
      <c r="I2" s="8">
        <v>2.7</v>
      </c>
      <c r="J2" s="8">
        <v>40</v>
      </c>
      <c r="K2" s="8">
        <v>150</v>
      </c>
      <c r="L2" s="8">
        <v>100</v>
      </c>
    </row>
    <row r="3" spans="1:12" ht="15">
      <c r="A3" s="10" t="s">
        <v>18</v>
      </c>
      <c r="B3" s="5">
        <f>B56*$D$29</f>
        <v>2590</v>
      </c>
      <c r="C3" s="5">
        <f aca="true" t="shared" si="0" ref="C3:L3">C56*$D$29</f>
        <v>109</v>
      </c>
      <c r="D3" s="5">
        <f t="shared" si="0"/>
        <v>440</v>
      </c>
      <c r="E3" s="5">
        <f t="shared" si="0"/>
        <v>60</v>
      </c>
      <c r="F3" s="5">
        <f t="shared" si="0"/>
        <v>990</v>
      </c>
      <c r="G3" s="5">
        <f t="shared" si="0"/>
        <v>1910</v>
      </c>
      <c r="H3" s="5">
        <f t="shared" si="0"/>
        <v>580</v>
      </c>
      <c r="I3" s="5">
        <f t="shared" si="0"/>
        <v>37.7</v>
      </c>
      <c r="J3" s="5">
        <f t="shared" si="0"/>
        <v>13.799999999999999</v>
      </c>
      <c r="K3" s="5">
        <f>K56*$D$29</f>
        <v>10</v>
      </c>
      <c r="L3" s="5">
        <f t="shared" si="0"/>
        <v>30</v>
      </c>
    </row>
    <row r="4" spans="1:12" ht="15">
      <c r="A4" s="8" t="s">
        <v>16</v>
      </c>
      <c r="B4" s="8">
        <f aca="true" t="shared" si="1" ref="B4:L20">B57*$D$29</f>
        <v>2500</v>
      </c>
      <c r="C4" s="8">
        <f t="shared" si="1"/>
        <v>4.5</v>
      </c>
      <c r="D4" s="8">
        <f t="shared" si="1"/>
        <v>609</v>
      </c>
      <c r="E4" s="8">
        <f t="shared" si="1"/>
        <v>12</v>
      </c>
      <c r="F4" s="8">
        <f t="shared" si="1"/>
        <v>200</v>
      </c>
      <c r="G4" s="8">
        <f t="shared" si="1"/>
        <v>0</v>
      </c>
      <c r="H4" s="8">
        <f t="shared" si="1"/>
        <v>40</v>
      </c>
      <c r="I4" s="8">
        <f t="shared" si="1"/>
        <v>4.9</v>
      </c>
      <c r="J4" s="8">
        <f t="shared" si="1"/>
        <v>0.6</v>
      </c>
      <c r="K4" s="8">
        <f t="shared" si="1"/>
        <v>2700</v>
      </c>
      <c r="L4" s="8">
        <f t="shared" si="1"/>
        <v>3</v>
      </c>
    </row>
    <row r="5" spans="1:12" ht="15">
      <c r="A5" s="10" t="s">
        <v>19</v>
      </c>
      <c r="B5" s="5">
        <f t="shared" si="1"/>
        <v>950.3</v>
      </c>
      <c r="C5" s="5">
        <f t="shared" si="1"/>
        <v>10.600000000000001</v>
      </c>
      <c r="D5" s="5">
        <f t="shared" si="1"/>
        <v>208</v>
      </c>
      <c r="E5" s="5">
        <f t="shared" si="1"/>
        <v>25.5</v>
      </c>
      <c r="F5" s="5">
        <f t="shared" si="1"/>
        <v>73</v>
      </c>
      <c r="G5" s="5">
        <f t="shared" si="1"/>
        <v>230</v>
      </c>
      <c r="H5" s="5">
        <f t="shared" si="1"/>
        <v>364</v>
      </c>
      <c r="I5" s="5">
        <f t="shared" si="1"/>
        <v>5.8999999999999995</v>
      </c>
      <c r="J5" s="5">
        <f t="shared" si="1"/>
        <v>2.1</v>
      </c>
      <c r="K5" s="5">
        <f t="shared" si="1"/>
        <v>2.4</v>
      </c>
      <c r="L5" s="5">
        <f t="shared" si="1"/>
        <v>1.4</v>
      </c>
    </row>
    <row r="6" spans="1:12" ht="15">
      <c r="A6" s="8" t="s">
        <v>23</v>
      </c>
      <c r="B6" s="8">
        <f t="shared" si="1"/>
        <v>614</v>
      </c>
      <c r="C6" s="8">
        <f t="shared" si="1"/>
        <v>39.6</v>
      </c>
      <c r="D6" s="8">
        <f t="shared" si="1"/>
        <v>55</v>
      </c>
      <c r="E6" s="8">
        <f t="shared" si="1"/>
        <v>0</v>
      </c>
      <c r="F6" s="8">
        <f t="shared" si="1"/>
        <v>1420</v>
      </c>
      <c r="G6" s="8">
        <f t="shared" si="1"/>
        <v>1700</v>
      </c>
      <c r="H6" s="8">
        <f t="shared" si="1"/>
        <v>143</v>
      </c>
      <c r="I6" s="8">
        <f t="shared" si="1"/>
        <v>0.8999999999999999</v>
      </c>
      <c r="J6" s="8">
        <f t="shared" si="1"/>
        <v>5.8999999999999995</v>
      </c>
      <c r="K6" s="8">
        <f t="shared" si="1"/>
        <v>3.7</v>
      </c>
      <c r="L6" s="8">
        <f t="shared" si="1"/>
        <v>3</v>
      </c>
    </row>
    <row r="7" spans="1:12" ht="15">
      <c r="A7" s="10" t="s">
        <v>28</v>
      </c>
      <c r="B7" s="5">
        <f t="shared" si="1"/>
        <v>3490</v>
      </c>
      <c r="C7" s="5">
        <f t="shared" si="1"/>
        <v>69.00999999999999</v>
      </c>
      <c r="D7" s="5">
        <f t="shared" si="1"/>
        <v>782.0010000000001</v>
      </c>
      <c r="E7" s="5">
        <f t="shared" si="1"/>
        <v>14</v>
      </c>
      <c r="F7" s="5">
        <f t="shared" si="1"/>
        <v>340</v>
      </c>
      <c r="G7" s="5">
        <f t="shared" si="1"/>
        <v>1500</v>
      </c>
      <c r="H7" s="5">
        <f t="shared" si="1"/>
        <v>310</v>
      </c>
      <c r="I7" s="5">
        <f t="shared" si="1"/>
        <v>14</v>
      </c>
      <c r="J7" s="5">
        <f t="shared" si="1"/>
        <v>18</v>
      </c>
      <c r="K7" s="5">
        <f t="shared" si="1"/>
        <v>10</v>
      </c>
      <c r="L7" s="5">
        <f t="shared" si="1"/>
        <v>10</v>
      </c>
    </row>
    <row r="8" spans="1:12" ht="15">
      <c r="A8" s="8" t="s">
        <v>24</v>
      </c>
      <c r="B8" s="8">
        <f t="shared" si="1"/>
        <v>1830</v>
      </c>
      <c r="C8" s="8">
        <f t="shared" si="1"/>
        <v>126</v>
      </c>
      <c r="D8" s="8">
        <f t="shared" si="1"/>
        <v>158</v>
      </c>
      <c r="E8" s="8">
        <f t="shared" si="1"/>
        <v>7</v>
      </c>
      <c r="F8" s="8">
        <f t="shared" si="1"/>
        <v>443</v>
      </c>
      <c r="G8" s="8">
        <f t="shared" si="1"/>
        <v>1160</v>
      </c>
      <c r="H8" s="8">
        <f t="shared" si="1"/>
        <v>180</v>
      </c>
      <c r="I8" s="8">
        <f t="shared" si="1"/>
        <v>7</v>
      </c>
      <c r="J8" s="8">
        <f t="shared" si="1"/>
        <v>4</v>
      </c>
      <c r="K8" s="8">
        <f t="shared" si="1"/>
        <v>10</v>
      </c>
      <c r="L8" s="8">
        <f t="shared" si="1"/>
        <v>50</v>
      </c>
    </row>
    <row r="9" spans="1:12" ht="15">
      <c r="A9" s="10" t="s">
        <v>22</v>
      </c>
      <c r="B9" s="5">
        <f t="shared" si="1"/>
        <v>196</v>
      </c>
      <c r="C9" s="5">
        <f t="shared" si="1"/>
        <v>13.700000000000001</v>
      </c>
      <c r="D9" s="5">
        <f t="shared" si="1"/>
        <v>14</v>
      </c>
      <c r="E9" s="5">
        <f t="shared" si="1"/>
        <v>15</v>
      </c>
      <c r="F9" s="5">
        <f t="shared" si="1"/>
        <v>347</v>
      </c>
      <c r="G9" s="5">
        <f t="shared" si="1"/>
        <v>280</v>
      </c>
      <c r="H9" s="5">
        <f t="shared" si="1"/>
        <v>87</v>
      </c>
      <c r="I9" s="5">
        <f t="shared" si="1"/>
        <v>10</v>
      </c>
      <c r="J9" s="5">
        <f t="shared" si="1"/>
        <v>2.3000000000000003</v>
      </c>
      <c r="K9" s="5">
        <f t="shared" si="1"/>
        <v>3</v>
      </c>
      <c r="L9" s="5">
        <f t="shared" si="1"/>
        <v>1</v>
      </c>
    </row>
    <row r="10" spans="1:12" ht="15">
      <c r="A10" s="8" t="s">
        <v>32</v>
      </c>
      <c r="B10" s="8">
        <f t="shared" si="1"/>
        <v>8990</v>
      </c>
      <c r="C10" s="8">
        <f t="shared" si="1"/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4</v>
      </c>
      <c r="J10" s="8">
        <f t="shared" si="1"/>
        <v>0</v>
      </c>
      <c r="K10" s="8">
        <f t="shared" si="1"/>
        <v>0</v>
      </c>
      <c r="L10" s="8">
        <f t="shared" si="1"/>
        <v>0</v>
      </c>
    </row>
    <row r="11" spans="1:12" ht="15">
      <c r="A11" s="10" t="s">
        <v>29</v>
      </c>
      <c r="B11" s="5">
        <f t="shared" si="1"/>
        <v>497</v>
      </c>
      <c r="C11" s="5">
        <f t="shared" si="1"/>
        <v>9</v>
      </c>
      <c r="D11" s="5">
        <f t="shared" si="1"/>
        <v>102</v>
      </c>
      <c r="E11" s="5">
        <f t="shared" si="1"/>
        <v>22</v>
      </c>
      <c r="F11" s="5">
        <f t="shared" si="1"/>
        <v>70</v>
      </c>
      <c r="G11" s="5">
        <f t="shared" si="1"/>
        <v>220</v>
      </c>
      <c r="H11" s="5">
        <f t="shared" si="1"/>
        <v>100</v>
      </c>
      <c r="I11" s="5">
        <f t="shared" si="1"/>
        <v>4</v>
      </c>
      <c r="J11" s="5">
        <f t="shared" si="1"/>
        <v>1</v>
      </c>
      <c r="K11" s="5">
        <f t="shared" si="1"/>
        <v>3</v>
      </c>
      <c r="L11" s="5">
        <f t="shared" si="1"/>
        <v>1</v>
      </c>
    </row>
    <row r="12" spans="1:12" ht="15">
      <c r="A12" s="8" t="s">
        <v>30</v>
      </c>
      <c r="B12" s="8">
        <f t="shared" si="1"/>
        <v>2270</v>
      </c>
      <c r="C12" s="8">
        <f t="shared" si="1"/>
        <v>146</v>
      </c>
      <c r="D12" s="8">
        <f t="shared" si="1"/>
        <v>411</v>
      </c>
      <c r="E12" s="8">
        <f t="shared" si="1"/>
        <v>0</v>
      </c>
      <c r="F12" s="8">
        <f t="shared" si="1"/>
        <v>1600</v>
      </c>
      <c r="G12" s="8">
        <f t="shared" si="1"/>
        <v>3500</v>
      </c>
      <c r="H12" s="8">
        <f t="shared" si="1"/>
        <v>3900</v>
      </c>
      <c r="I12" s="8">
        <f t="shared" si="1"/>
        <v>44</v>
      </c>
      <c r="J12" s="8">
        <f t="shared" si="1"/>
        <v>4.8</v>
      </c>
      <c r="K12" s="8">
        <f t="shared" si="1"/>
        <v>0</v>
      </c>
      <c r="L12" s="8">
        <f t="shared" si="1"/>
        <v>10</v>
      </c>
    </row>
    <row r="13" spans="1:12" ht="15">
      <c r="A13" s="10" t="s">
        <v>18</v>
      </c>
      <c r="B13" s="5">
        <f t="shared" si="1"/>
        <v>2590</v>
      </c>
      <c r="C13" s="5">
        <f t="shared" si="1"/>
        <v>109</v>
      </c>
      <c r="D13" s="5">
        <f t="shared" si="1"/>
        <v>440</v>
      </c>
      <c r="E13" s="5">
        <f t="shared" si="1"/>
        <v>60</v>
      </c>
      <c r="F13" s="5">
        <f t="shared" si="1"/>
        <v>990</v>
      </c>
      <c r="G13" s="5">
        <f t="shared" si="1"/>
        <v>1910</v>
      </c>
      <c r="H13" s="5">
        <f t="shared" si="1"/>
        <v>580</v>
      </c>
      <c r="I13" s="5">
        <f t="shared" si="1"/>
        <v>37.7</v>
      </c>
      <c r="J13" s="5">
        <f t="shared" si="1"/>
        <v>13.799999999999999</v>
      </c>
      <c r="K13" s="5">
        <f t="shared" si="1"/>
        <v>10</v>
      </c>
      <c r="L13" s="5">
        <f t="shared" si="1"/>
        <v>30</v>
      </c>
    </row>
    <row r="14" spans="1:12" ht="15">
      <c r="A14" s="8" t="s">
        <v>34</v>
      </c>
      <c r="B14" s="8">
        <f t="shared" si="1"/>
        <v>1620</v>
      </c>
      <c r="C14" s="8">
        <f t="shared" si="1"/>
        <v>126.8</v>
      </c>
      <c r="D14" s="8">
        <f t="shared" si="1"/>
        <v>6.800000000000001</v>
      </c>
      <c r="E14" s="8">
        <f t="shared" si="1"/>
        <v>0</v>
      </c>
      <c r="F14" s="8">
        <f t="shared" si="1"/>
        <v>562</v>
      </c>
      <c r="G14" s="8">
        <f t="shared" si="1"/>
        <v>2160</v>
      </c>
      <c r="H14" s="8">
        <f t="shared" si="1"/>
        <v>121</v>
      </c>
      <c r="I14" s="8">
        <f t="shared" si="1"/>
        <v>22</v>
      </c>
      <c r="J14" s="8">
        <f t="shared" si="1"/>
        <v>20</v>
      </c>
      <c r="K14" s="8">
        <f t="shared" si="1"/>
        <v>10</v>
      </c>
      <c r="L14" s="8">
        <f t="shared" si="1"/>
        <v>10</v>
      </c>
    </row>
    <row r="15" spans="1:12" ht="15">
      <c r="A15" s="10" t="s">
        <v>27</v>
      </c>
      <c r="B15" s="5">
        <f t="shared" si="1"/>
        <v>540.8</v>
      </c>
      <c r="C15" s="5">
        <f t="shared" si="1"/>
        <v>3.13</v>
      </c>
      <c r="D15" s="5">
        <f t="shared" si="1"/>
        <v>114</v>
      </c>
      <c r="E15" s="5">
        <f t="shared" si="1"/>
        <v>20.2</v>
      </c>
      <c r="F15" s="5">
        <f t="shared" si="1"/>
        <v>55</v>
      </c>
      <c r="G15" s="5">
        <f t="shared" si="1"/>
        <v>110</v>
      </c>
      <c r="H15" s="5">
        <f t="shared" si="1"/>
        <v>56</v>
      </c>
      <c r="I15" s="5">
        <f t="shared" si="1"/>
        <v>5.6000000000000005</v>
      </c>
      <c r="J15" s="5">
        <f t="shared" si="1"/>
        <v>1.3</v>
      </c>
      <c r="K15" s="5">
        <f t="shared" si="1"/>
        <v>1.1</v>
      </c>
      <c r="L15" s="5">
        <f t="shared" si="1"/>
        <v>1.4</v>
      </c>
    </row>
    <row r="16" spans="1:12" ht="15">
      <c r="A16" s="8" t="s">
        <v>33</v>
      </c>
      <c r="B16" s="8">
        <f t="shared" si="1"/>
        <v>6100</v>
      </c>
      <c r="C16" s="8">
        <f t="shared" si="1"/>
        <v>187.10000000000002</v>
      </c>
      <c r="D16" s="8">
        <f t="shared" si="1"/>
        <v>53.6</v>
      </c>
      <c r="E16" s="8">
        <f t="shared" si="1"/>
        <v>135</v>
      </c>
      <c r="F16" s="8">
        <f t="shared" si="1"/>
        <v>2520</v>
      </c>
      <c r="G16" s="8">
        <f t="shared" si="1"/>
        <v>4540</v>
      </c>
      <c r="H16" s="8">
        <f t="shared" si="1"/>
        <v>2700</v>
      </c>
      <c r="I16" s="8">
        <f t="shared" si="1"/>
        <v>41</v>
      </c>
      <c r="J16" s="8">
        <f t="shared" si="1"/>
        <v>32</v>
      </c>
      <c r="K16" s="8">
        <f t="shared" si="1"/>
        <v>2</v>
      </c>
      <c r="L16" s="8">
        <f t="shared" si="1"/>
        <v>3.5000000000000004</v>
      </c>
    </row>
    <row r="17" spans="1:12" ht="15">
      <c r="A17" s="10" t="s">
        <v>37</v>
      </c>
      <c r="B17" s="5">
        <f t="shared" si="1"/>
        <v>707.2</v>
      </c>
      <c r="C17" s="5">
        <f t="shared" si="1"/>
        <v>2.3000000000000003</v>
      </c>
      <c r="D17" s="5">
        <f t="shared" si="1"/>
        <v>3</v>
      </c>
      <c r="E17" s="5">
        <f t="shared" si="1"/>
        <v>0</v>
      </c>
      <c r="F17" s="5">
        <f t="shared" si="1"/>
        <v>76</v>
      </c>
      <c r="G17" s="5">
        <f t="shared" si="1"/>
        <v>140</v>
      </c>
      <c r="H17" s="5">
        <f t="shared" si="1"/>
        <v>110</v>
      </c>
      <c r="I17" s="5">
        <f t="shared" si="1"/>
        <v>9</v>
      </c>
      <c r="J17" s="5">
        <f t="shared" si="1"/>
        <v>0.5</v>
      </c>
      <c r="K17" s="5">
        <f t="shared" si="1"/>
        <v>0</v>
      </c>
      <c r="L17" s="5">
        <f t="shared" si="1"/>
        <v>0.2</v>
      </c>
    </row>
    <row r="18" spans="1:12" ht="15">
      <c r="A18" s="8" t="s">
        <v>38</v>
      </c>
      <c r="B18" s="8">
        <f t="shared" si="1"/>
        <v>907</v>
      </c>
      <c r="C18" s="8">
        <f t="shared" si="1"/>
        <v>33</v>
      </c>
      <c r="D18" s="8">
        <f t="shared" si="1"/>
        <v>164</v>
      </c>
      <c r="E18" s="8">
        <f t="shared" si="1"/>
        <v>1</v>
      </c>
      <c r="F18" s="8">
        <f t="shared" si="1"/>
        <v>1090</v>
      </c>
      <c r="G18" s="8">
        <f t="shared" si="1"/>
        <v>960</v>
      </c>
      <c r="H18" s="8">
        <f t="shared" si="1"/>
        <v>140</v>
      </c>
      <c r="I18" s="8">
        <f t="shared" si="1"/>
        <v>2</v>
      </c>
      <c r="J18" s="8">
        <f t="shared" si="1"/>
        <v>3</v>
      </c>
      <c r="K18" s="8">
        <f t="shared" si="1"/>
        <v>10</v>
      </c>
      <c r="L18" s="8">
        <f t="shared" si="1"/>
        <v>1.9</v>
      </c>
    </row>
    <row r="19" spans="1:12" ht="15">
      <c r="A19" s="10" t="s">
        <v>40</v>
      </c>
      <c r="B19" s="5">
        <f t="shared" si="1"/>
        <v>1800</v>
      </c>
      <c r="C19" s="5">
        <f t="shared" si="1"/>
        <v>160</v>
      </c>
      <c r="D19" s="5">
        <f t="shared" si="1"/>
        <v>740</v>
      </c>
      <c r="E19" s="5">
        <f t="shared" si="1"/>
        <v>30</v>
      </c>
      <c r="F19" s="5">
        <f t="shared" si="1"/>
        <v>700</v>
      </c>
      <c r="G19" s="5">
        <f t="shared" si="1"/>
        <v>2200</v>
      </c>
      <c r="H19" s="5">
        <f t="shared" si="1"/>
        <v>500</v>
      </c>
      <c r="I19" s="5">
        <f t="shared" si="1"/>
        <v>234</v>
      </c>
      <c r="J19" s="5">
        <f t="shared" si="1"/>
        <v>20</v>
      </c>
      <c r="K19" s="5">
        <f t="shared" si="1"/>
        <v>10</v>
      </c>
      <c r="L19" s="5">
        <f t="shared" si="1"/>
        <v>30</v>
      </c>
    </row>
    <row r="20" spans="1:12" ht="15">
      <c r="A20" s="8" t="s">
        <v>41</v>
      </c>
      <c r="B20" s="8">
        <f t="shared" si="1"/>
        <v>6490</v>
      </c>
      <c r="C20" s="8">
        <f t="shared" si="1"/>
        <v>124.2</v>
      </c>
      <c r="D20" s="8">
        <f t="shared" si="1"/>
        <v>44</v>
      </c>
      <c r="E20" s="8">
        <f t="shared" si="1"/>
        <v>58</v>
      </c>
      <c r="F20" s="8">
        <f t="shared" si="1"/>
        <v>871</v>
      </c>
      <c r="G20" s="8">
        <f t="shared" si="1"/>
        <v>4090</v>
      </c>
      <c r="H20" s="8">
        <f t="shared" si="1"/>
        <v>1205</v>
      </c>
      <c r="I20" s="8">
        <f t="shared" si="1"/>
        <v>28</v>
      </c>
      <c r="J20" s="8">
        <f t="shared" si="1"/>
        <v>27</v>
      </c>
      <c r="K20" s="8">
        <f t="shared" si="1"/>
        <v>2</v>
      </c>
      <c r="L20" s="8">
        <f t="shared" si="1"/>
        <v>10</v>
      </c>
    </row>
    <row r="29" ht="15">
      <c r="D29">
        <v>10</v>
      </c>
    </row>
    <row r="55" spans="11:12" ht="15">
      <c r="K55" s="8">
        <f>N63*$N$59</f>
        <v>150</v>
      </c>
      <c r="L55" s="8">
        <f>O63*$N$59</f>
        <v>10</v>
      </c>
    </row>
    <row r="56" spans="2:12" ht="15">
      <c r="B56" s="5">
        <v>259</v>
      </c>
      <c r="C56" s="5">
        <v>10.9</v>
      </c>
      <c r="D56" s="5">
        <v>44</v>
      </c>
      <c r="E56" s="5">
        <v>6</v>
      </c>
      <c r="F56" s="5">
        <v>99</v>
      </c>
      <c r="G56" s="5">
        <v>191</v>
      </c>
      <c r="H56" s="5">
        <v>58</v>
      </c>
      <c r="I56" s="5">
        <v>3.77</v>
      </c>
      <c r="J56" s="5">
        <v>1.38</v>
      </c>
      <c r="K56" s="8">
        <f>N64*$N$59</f>
        <v>1</v>
      </c>
      <c r="L56" s="8">
        <f>O64*$N$59</f>
        <v>3</v>
      </c>
    </row>
    <row r="57" spans="2:12" ht="15">
      <c r="B57" s="8">
        <v>250</v>
      </c>
      <c r="C57" s="8">
        <v>0.45</v>
      </c>
      <c r="D57" s="8">
        <v>60.9</v>
      </c>
      <c r="E57" s="8">
        <v>1.2</v>
      </c>
      <c r="F57" s="8">
        <v>20</v>
      </c>
      <c r="G57" s="8">
        <v>0</v>
      </c>
      <c r="H57" s="8">
        <v>4</v>
      </c>
      <c r="I57" s="8">
        <v>0.49</v>
      </c>
      <c r="J57" s="8">
        <v>0.06</v>
      </c>
      <c r="K57" s="8">
        <f>N65*$N$59</f>
        <v>270</v>
      </c>
      <c r="L57" s="8">
        <f>O65*$N$59</f>
        <v>0.3</v>
      </c>
    </row>
    <row r="58" spans="2:12" ht="15">
      <c r="B58" s="5">
        <v>95.03</v>
      </c>
      <c r="C58" s="5">
        <v>1.06</v>
      </c>
      <c r="D58" s="5">
        <v>20.8</v>
      </c>
      <c r="E58" s="5">
        <v>2.55</v>
      </c>
      <c r="F58" s="5">
        <v>7.3</v>
      </c>
      <c r="G58" s="5">
        <v>23</v>
      </c>
      <c r="H58" s="5">
        <v>36.4</v>
      </c>
      <c r="I58" s="5">
        <v>0.59</v>
      </c>
      <c r="J58" s="5">
        <v>0.21</v>
      </c>
      <c r="K58" s="8">
        <f>N66*$N$59</f>
        <v>0.24</v>
      </c>
      <c r="L58" s="8">
        <f>O66*$N$59</f>
        <v>0.13999999999999999</v>
      </c>
    </row>
    <row r="59" spans="2:14" ht="15">
      <c r="B59" s="8">
        <v>61.4</v>
      </c>
      <c r="C59" s="8">
        <v>3.96</v>
      </c>
      <c r="D59" s="8">
        <v>5.5</v>
      </c>
      <c r="E59" s="8">
        <v>0</v>
      </c>
      <c r="F59" s="8">
        <v>142</v>
      </c>
      <c r="G59" s="8">
        <v>170</v>
      </c>
      <c r="H59" s="8">
        <v>14.3</v>
      </c>
      <c r="I59" s="8">
        <v>0.09</v>
      </c>
      <c r="J59" s="8">
        <v>0.59</v>
      </c>
      <c r="K59" s="8">
        <f>N67*$N$59</f>
        <v>0.37</v>
      </c>
      <c r="L59" s="8">
        <f>O67*$N$59</f>
        <v>0.3</v>
      </c>
      <c r="N59" s="8">
        <v>100</v>
      </c>
    </row>
    <row r="60" spans="2:12" ht="15">
      <c r="B60" s="5">
        <v>349</v>
      </c>
      <c r="C60" s="5">
        <v>6.901</v>
      </c>
      <c r="D60" s="5">
        <v>78.2001</v>
      </c>
      <c r="E60" s="5">
        <v>1.4</v>
      </c>
      <c r="F60" s="5">
        <v>34</v>
      </c>
      <c r="G60" s="5">
        <v>150</v>
      </c>
      <c r="H60" s="5">
        <v>31</v>
      </c>
      <c r="I60" s="5">
        <v>1.4</v>
      </c>
      <c r="J60" s="5">
        <v>1.8</v>
      </c>
      <c r="K60" s="8">
        <f>N68*$N$59</f>
        <v>1</v>
      </c>
      <c r="L60" s="8">
        <f>O68*$N$59</f>
        <v>1</v>
      </c>
    </row>
    <row r="61" spans="2:12" ht="15">
      <c r="B61" s="8">
        <v>183</v>
      </c>
      <c r="C61" s="8">
        <v>12.6</v>
      </c>
      <c r="D61" s="8">
        <v>15.8</v>
      </c>
      <c r="E61" s="8">
        <v>0.7</v>
      </c>
      <c r="F61" s="8">
        <v>44.3</v>
      </c>
      <c r="G61" s="8">
        <v>116</v>
      </c>
      <c r="H61" s="8">
        <v>18</v>
      </c>
      <c r="I61" s="8">
        <v>0.7</v>
      </c>
      <c r="J61" s="8">
        <v>0.4</v>
      </c>
      <c r="K61" s="8">
        <f>N69*$N$59</f>
        <v>1</v>
      </c>
      <c r="L61" s="8">
        <f>O69*$N$59</f>
        <v>5</v>
      </c>
    </row>
    <row r="62" spans="2:12" ht="15">
      <c r="B62" s="5">
        <v>19.6</v>
      </c>
      <c r="C62" s="5">
        <v>1.37</v>
      </c>
      <c r="D62" s="5">
        <v>1.4</v>
      </c>
      <c r="E62" s="5">
        <v>1.5</v>
      </c>
      <c r="F62" s="5">
        <v>34.7</v>
      </c>
      <c r="G62" s="5">
        <v>28</v>
      </c>
      <c r="H62" s="5">
        <v>8.7</v>
      </c>
      <c r="I62" s="5">
        <v>1</v>
      </c>
      <c r="J62" s="5">
        <v>0.23</v>
      </c>
      <c r="K62" s="8">
        <f>N70*$N$59</f>
        <v>0.3</v>
      </c>
      <c r="L62" s="8">
        <f>O70*$N$59</f>
        <v>0.1</v>
      </c>
    </row>
    <row r="63" spans="2:15" ht="15">
      <c r="B63" s="8">
        <v>899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0.4</v>
      </c>
      <c r="J63" s="8">
        <v>0</v>
      </c>
      <c r="K63" s="8">
        <f>N71*$N$59</f>
        <v>0</v>
      </c>
      <c r="L63" s="8">
        <f>O71*$N$59</f>
        <v>0</v>
      </c>
      <c r="N63" s="8">
        <v>1.5</v>
      </c>
      <c r="O63" s="8">
        <v>0.1</v>
      </c>
    </row>
    <row r="64" spans="2:15" ht="15">
      <c r="B64" s="14">
        <v>49.7</v>
      </c>
      <c r="C64" s="14">
        <v>0.9</v>
      </c>
      <c r="D64" s="14">
        <v>10.2</v>
      </c>
      <c r="E64" s="14">
        <v>2.2</v>
      </c>
      <c r="F64" s="14">
        <v>7</v>
      </c>
      <c r="G64" s="14">
        <v>22</v>
      </c>
      <c r="H64" s="14">
        <v>10</v>
      </c>
      <c r="I64" s="14">
        <v>0.4</v>
      </c>
      <c r="J64" s="14">
        <v>0.1</v>
      </c>
      <c r="K64" s="8">
        <f>N72*$N$59</f>
        <v>0.3</v>
      </c>
      <c r="L64" s="8">
        <f>O72*$N$59</f>
        <v>0.1</v>
      </c>
      <c r="N64" s="5">
        <v>0.01</v>
      </c>
      <c r="O64" s="5">
        <v>0.03</v>
      </c>
    </row>
    <row r="65" spans="2:15" ht="15">
      <c r="B65" s="14">
        <v>227</v>
      </c>
      <c r="C65" s="14">
        <v>14.6</v>
      </c>
      <c r="D65" s="14">
        <v>41.1</v>
      </c>
      <c r="E65" s="14">
        <v>0</v>
      </c>
      <c r="F65" s="14">
        <v>160</v>
      </c>
      <c r="G65" s="14">
        <v>350</v>
      </c>
      <c r="H65" s="14">
        <v>390</v>
      </c>
      <c r="I65" s="14">
        <v>4.4</v>
      </c>
      <c r="J65" s="14">
        <v>0.48</v>
      </c>
      <c r="K65" s="8">
        <f>N73*$N$59</f>
        <v>0</v>
      </c>
      <c r="L65" s="8">
        <f>O73*$N$59</f>
        <v>1</v>
      </c>
      <c r="N65" s="8">
        <v>2.7</v>
      </c>
      <c r="O65" s="8">
        <v>0.003</v>
      </c>
    </row>
    <row r="66" spans="2:15" ht="15">
      <c r="B66" s="14">
        <v>259</v>
      </c>
      <c r="C66" s="14">
        <v>10.9</v>
      </c>
      <c r="D66" s="14">
        <v>44</v>
      </c>
      <c r="E66" s="14">
        <v>6</v>
      </c>
      <c r="F66" s="14">
        <v>99</v>
      </c>
      <c r="G66" s="14">
        <v>191</v>
      </c>
      <c r="H66" s="14">
        <v>58</v>
      </c>
      <c r="I66" s="14">
        <v>3.77</v>
      </c>
      <c r="J66" s="14">
        <v>1.38</v>
      </c>
      <c r="K66" s="8">
        <f>N74*$N$59</f>
        <v>1</v>
      </c>
      <c r="L66" s="8">
        <f>O74*$N$59</f>
        <v>3</v>
      </c>
      <c r="N66" s="5">
        <v>0.0024</v>
      </c>
      <c r="O66" s="5">
        <v>0.0014</v>
      </c>
    </row>
    <row r="67" spans="2:15" ht="15">
      <c r="B67" s="14">
        <v>162</v>
      </c>
      <c r="C67" s="14">
        <v>12.68</v>
      </c>
      <c r="D67" s="14">
        <v>0.68</v>
      </c>
      <c r="E67" s="14">
        <v>0</v>
      </c>
      <c r="F67" s="14">
        <v>56.2</v>
      </c>
      <c r="G67" s="14">
        <v>216</v>
      </c>
      <c r="H67" s="14">
        <v>12.1</v>
      </c>
      <c r="I67" s="14">
        <v>2.2</v>
      </c>
      <c r="J67" s="14">
        <v>2</v>
      </c>
      <c r="K67" s="8">
        <f>N75*$N$59</f>
        <v>1</v>
      </c>
      <c r="L67" s="8">
        <f>O75*$N$59</f>
        <v>1</v>
      </c>
      <c r="N67" s="8">
        <v>0.0037</v>
      </c>
      <c r="O67" s="8">
        <v>0.003</v>
      </c>
    </row>
    <row r="68" spans="2:15" ht="15">
      <c r="B68" s="14">
        <v>54.08</v>
      </c>
      <c r="C68" s="14">
        <v>0.313</v>
      </c>
      <c r="D68" s="14">
        <v>11.4</v>
      </c>
      <c r="E68" s="14">
        <v>2.02</v>
      </c>
      <c r="F68" s="14">
        <v>5.5</v>
      </c>
      <c r="G68" s="14">
        <v>11</v>
      </c>
      <c r="H68" s="14">
        <v>5.6</v>
      </c>
      <c r="I68" s="14">
        <v>0.56</v>
      </c>
      <c r="J68" s="14">
        <v>0.13</v>
      </c>
      <c r="K68" s="8">
        <f>N76*$N$59</f>
        <v>0.11</v>
      </c>
      <c r="L68" s="8">
        <f>O76*$N$59</f>
        <v>0.13999999999999999</v>
      </c>
      <c r="N68" s="5">
        <v>0.01</v>
      </c>
      <c r="O68" s="5">
        <v>0.01</v>
      </c>
    </row>
    <row r="69" spans="2:15" ht="15">
      <c r="B69" s="14">
        <v>610</v>
      </c>
      <c r="C69" s="14">
        <v>18.71</v>
      </c>
      <c r="D69" s="14">
        <v>5.36</v>
      </c>
      <c r="E69" s="14">
        <v>13.5</v>
      </c>
      <c r="F69" s="14">
        <v>252</v>
      </c>
      <c r="G69" s="14">
        <v>454</v>
      </c>
      <c r="H69" s="14">
        <v>270</v>
      </c>
      <c r="I69" s="14">
        <v>4.1</v>
      </c>
      <c r="J69" s="14">
        <v>3.2</v>
      </c>
      <c r="K69" s="8">
        <f>N77*$N$59</f>
        <v>0.2</v>
      </c>
      <c r="L69" s="8">
        <f>O77*$N$59</f>
        <v>0.35000000000000003</v>
      </c>
      <c r="N69" s="8">
        <v>0.01</v>
      </c>
      <c r="O69" s="8">
        <v>0.05</v>
      </c>
    </row>
    <row r="70" spans="2:15" ht="15">
      <c r="B70" s="14">
        <v>70.72</v>
      </c>
      <c r="C70" s="14">
        <v>0.23</v>
      </c>
      <c r="D70" s="14">
        <v>0.3</v>
      </c>
      <c r="E70" s="14">
        <v>0</v>
      </c>
      <c r="F70" s="14">
        <v>7.6</v>
      </c>
      <c r="G70" s="14">
        <v>14</v>
      </c>
      <c r="H70" s="14">
        <v>11</v>
      </c>
      <c r="I70" s="14">
        <v>0.9</v>
      </c>
      <c r="J70" s="14">
        <v>0.05</v>
      </c>
      <c r="K70" s="8">
        <f>N78*$N$59</f>
        <v>0</v>
      </c>
      <c r="L70" s="8">
        <f>O78*$N$59</f>
        <v>0.02</v>
      </c>
      <c r="N70" s="5">
        <v>0.003</v>
      </c>
      <c r="O70" s="5">
        <v>0.001</v>
      </c>
    </row>
    <row r="71" spans="2:15" ht="15">
      <c r="B71" s="14">
        <v>90.7</v>
      </c>
      <c r="C71" s="14">
        <v>3.3</v>
      </c>
      <c r="D71" s="14">
        <v>16.4</v>
      </c>
      <c r="E71" s="14">
        <v>0.1</v>
      </c>
      <c r="F71" s="14">
        <v>109</v>
      </c>
      <c r="G71" s="14">
        <v>96</v>
      </c>
      <c r="H71" s="14">
        <v>14</v>
      </c>
      <c r="I71" s="14">
        <v>0.2</v>
      </c>
      <c r="J71" s="14">
        <v>0.3</v>
      </c>
      <c r="K71" s="8">
        <f>N79*$N$59</f>
        <v>1</v>
      </c>
      <c r="L71" s="8">
        <f>O79*$N$59</f>
        <v>0.19</v>
      </c>
      <c r="N71" s="8">
        <v>0</v>
      </c>
      <c r="O71" s="8">
        <v>0</v>
      </c>
    </row>
    <row r="72" spans="2:15" ht="15">
      <c r="B72" s="14">
        <v>180</v>
      </c>
      <c r="C72" s="14">
        <v>16</v>
      </c>
      <c r="D72" s="14">
        <v>74</v>
      </c>
      <c r="E72" s="14">
        <v>3</v>
      </c>
      <c r="F72" s="14">
        <v>70</v>
      </c>
      <c r="G72" s="14">
        <v>220</v>
      </c>
      <c r="H72" s="14">
        <v>50</v>
      </c>
      <c r="I72" s="14">
        <v>23.4</v>
      </c>
      <c r="J72" s="14">
        <v>2</v>
      </c>
      <c r="K72" s="8">
        <f>N80*$N$59</f>
        <v>1</v>
      </c>
      <c r="L72" s="8">
        <f>O80*$N$59</f>
        <v>3</v>
      </c>
      <c r="N72" s="14">
        <v>0.003</v>
      </c>
      <c r="O72" s="14">
        <v>0.001</v>
      </c>
    </row>
    <row r="73" spans="2:15" ht="15">
      <c r="B73" s="14">
        <v>649</v>
      </c>
      <c r="C73" s="14">
        <v>12.42</v>
      </c>
      <c r="D73" s="14">
        <v>4.4</v>
      </c>
      <c r="E73" s="14">
        <v>5.8</v>
      </c>
      <c r="F73" s="14">
        <v>87.1</v>
      </c>
      <c r="G73" s="14">
        <v>409</v>
      </c>
      <c r="H73" s="14">
        <v>120.5</v>
      </c>
      <c r="I73" s="14">
        <v>2.8</v>
      </c>
      <c r="J73" s="14">
        <v>2.7</v>
      </c>
      <c r="K73" s="8">
        <f>N81*$N$59</f>
        <v>0.2</v>
      </c>
      <c r="L73" s="8">
        <f>O81*$N$59</f>
        <v>1</v>
      </c>
      <c r="N73" s="14">
        <v>0</v>
      </c>
      <c r="O73" s="14">
        <v>0.01</v>
      </c>
    </row>
    <row r="74" spans="14:15" ht="15">
      <c r="N74" s="14">
        <v>0.01</v>
      </c>
      <c r="O74" s="14">
        <v>0.03</v>
      </c>
    </row>
    <row r="75" spans="14:15" ht="15">
      <c r="N75" s="14">
        <v>0.01</v>
      </c>
      <c r="O75" s="14">
        <v>0.01</v>
      </c>
    </row>
    <row r="76" spans="14:15" ht="15">
      <c r="N76" s="14">
        <v>0.0011</v>
      </c>
      <c r="O76" s="14">
        <v>0.0014</v>
      </c>
    </row>
    <row r="77" spans="14:15" ht="15">
      <c r="N77" s="14">
        <v>0.002</v>
      </c>
      <c r="O77" s="14">
        <v>0.0035</v>
      </c>
    </row>
    <row r="78" spans="14:15" ht="15">
      <c r="N78" s="14">
        <v>0</v>
      </c>
      <c r="O78" s="14">
        <v>0.0002</v>
      </c>
    </row>
    <row r="79" spans="14:15" ht="15">
      <c r="N79" s="14">
        <v>0.01</v>
      </c>
      <c r="O79" s="14">
        <v>0.0019</v>
      </c>
    </row>
    <row r="80" spans="14:15" ht="15">
      <c r="N80" s="14">
        <v>0.01</v>
      </c>
      <c r="O80" s="14">
        <v>0.03</v>
      </c>
    </row>
    <row r="81" spans="14:15" ht="15">
      <c r="N81" s="14">
        <v>0.002</v>
      </c>
      <c r="O81" s="14">
        <v>0.01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2010-10-23T18:38:04Z</dcterms:modified>
  <cp:category/>
  <cp:version/>
  <cp:contentType/>
  <cp:contentStatus/>
</cp:coreProperties>
</file>